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GK-VM-IIS\aogk\WWW\update\"/>
    </mc:Choice>
  </mc:AlternateContent>
  <bookViews>
    <workbookView xWindow="0" yWindow="0" windowWidth="20490" windowHeight="7560"/>
  </bookViews>
  <sheets>
    <sheet name="パン (バターロール)" sheetId="5" r:id="rId1"/>
    <sheet name="パン" sheetId="4" r:id="rId2"/>
    <sheet name="米" sheetId="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3" i="5" l="1"/>
  <c r="O13" i="5"/>
  <c r="M13" i="5"/>
  <c r="K13" i="5"/>
  <c r="I13" i="5"/>
  <c r="G13" i="5"/>
  <c r="D23" i="5"/>
  <c r="D23" i="4" s="1"/>
  <c r="M24" i="5"/>
  <c r="K24" i="5"/>
  <c r="I24" i="5"/>
  <c r="G24" i="5"/>
  <c r="Q23" i="5"/>
  <c r="D21" i="5"/>
  <c r="O20" i="5"/>
  <c r="M20" i="5"/>
  <c r="K20" i="5"/>
  <c r="I20" i="5"/>
  <c r="G20" i="5"/>
  <c r="Q19" i="5"/>
  <c r="D19" i="5"/>
  <c r="D17" i="5"/>
  <c r="O16" i="5"/>
  <c r="M16" i="5"/>
  <c r="K16" i="5"/>
  <c r="I16" i="5"/>
  <c r="G16" i="5"/>
  <c r="Q15" i="5"/>
  <c r="D15" i="5"/>
  <c r="D13" i="5"/>
  <c r="D11" i="5"/>
  <c r="Q20" i="5" l="1"/>
  <c r="Q24" i="5"/>
  <c r="Q16" i="5"/>
  <c r="E19" i="5" s="1"/>
  <c r="F19" i="5" s="1"/>
  <c r="F13" i="5"/>
  <c r="O30" i="1"/>
  <c r="M30" i="1"/>
  <c r="K30" i="1"/>
  <c r="I30" i="1"/>
  <c r="G30" i="1"/>
  <c r="Q29" i="1"/>
  <c r="Q27" i="1"/>
  <c r="O27" i="1"/>
  <c r="M27" i="1"/>
  <c r="K27" i="1"/>
  <c r="I27" i="1"/>
  <c r="G27" i="1"/>
  <c r="Q30" i="1" s="1"/>
  <c r="E25" i="1" s="1"/>
  <c r="D25" i="1"/>
  <c r="E23" i="5" l="1"/>
  <c r="E11" i="5"/>
  <c r="E15" i="5"/>
  <c r="E17" i="5"/>
  <c r="E21" i="5"/>
  <c r="F17" i="5"/>
  <c r="F25" i="1"/>
  <c r="D13" i="4"/>
  <c r="D15" i="4"/>
  <c r="D17" i="4"/>
  <c r="D19" i="4"/>
  <c r="D21" i="4"/>
  <c r="D11" i="4"/>
  <c r="F23" i="5" l="1"/>
  <c r="E23" i="4"/>
  <c r="F23" i="4" s="1"/>
  <c r="F11" i="5"/>
  <c r="F21" i="5"/>
  <c r="F15" i="5"/>
  <c r="Q19" i="4"/>
  <c r="G16" i="4"/>
  <c r="Q15" i="4"/>
  <c r="G13" i="4"/>
  <c r="M24" i="4" l="1"/>
  <c r="K24" i="4"/>
  <c r="I24" i="4"/>
  <c r="G24" i="4"/>
  <c r="Q23" i="4"/>
  <c r="O20" i="4"/>
  <c r="M20" i="4"/>
  <c r="K20" i="4"/>
  <c r="I20" i="4"/>
  <c r="G20" i="4"/>
  <c r="O16" i="4"/>
  <c r="M16" i="4"/>
  <c r="K16" i="4"/>
  <c r="I16" i="4"/>
  <c r="Q13" i="4"/>
  <c r="O13" i="4"/>
  <c r="M13" i="4"/>
  <c r="K13" i="4"/>
  <c r="I13" i="4"/>
  <c r="Q20" i="4" l="1"/>
  <c r="Q16" i="4"/>
  <c r="E21" i="4" s="1"/>
  <c r="Q24" i="4"/>
  <c r="E15" i="4" l="1"/>
  <c r="E13" i="4"/>
  <c r="F13" i="4" s="1"/>
  <c r="F15" i="4"/>
  <c r="E11" i="4"/>
  <c r="F11" i="4" s="1"/>
  <c r="E17" i="4"/>
  <c r="E19" i="4" s="1"/>
  <c r="F17" i="4" l="1"/>
  <c r="F19" i="4"/>
  <c r="F21" i="4"/>
  <c r="O23" i="1"/>
  <c r="M23" i="1"/>
  <c r="K23" i="1"/>
  <c r="I23" i="1"/>
  <c r="G23" i="1"/>
  <c r="Q22" i="1"/>
  <c r="Q20" i="1"/>
  <c r="O20" i="1"/>
  <c r="M20" i="1"/>
  <c r="K20" i="1"/>
  <c r="I20" i="1"/>
  <c r="G20" i="1"/>
  <c r="D18" i="1"/>
  <c r="O16" i="1"/>
  <c r="M16" i="1"/>
  <c r="K16" i="1"/>
  <c r="I16" i="1"/>
  <c r="G16" i="1"/>
  <c r="Q15" i="1"/>
  <c r="Q13" i="1"/>
  <c r="O13" i="1"/>
  <c r="M13" i="1"/>
  <c r="K13" i="1"/>
  <c r="I13" i="1"/>
  <c r="G13" i="1"/>
  <c r="Q16" i="1" s="1"/>
  <c r="D11" i="1"/>
  <c r="Q23" i="1" l="1"/>
  <c r="E18" i="1" s="1"/>
  <c r="E11" i="1"/>
  <c r="F11" i="1" s="1"/>
  <c r="F18" i="1"/>
</calcChain>
</file>

<file path=xl/sharedStrings.xml><?xml version="1.0" encoding="utf-8"?>
<sst xmlns="http://schemas.openxmlformats.org/spreadsheetml/2006/main" count="326" uniqueCount="44">
  <si>
    <t>月分</t>
    <rPh sb="0" eb="2">
      <t>ガツブン</t>
    </rPh>
    <phoneticPr fontId="2"/>
  </si>
  <si>
    <t>公益財団法人青森県学校給食会理事長　殿</t>
    <rPh sb="0" eb="2">
      <t>コウエキ</t>
    </rPh>
    <rPh sb="2" eb="4">
      <t>ザイダン</t>
    </rPh>
    <rPh sb="4" eb="6">
      <t>ホウジン</t>
    </rPh>
    <rPh sb="6" eb="9">
      <t>アオモリケン</t>
    </rPh>
    <rPh sb="9" eb="11">
      <t>ガッコウ</t>
    </rPh>
    <rPh sb="11" eb="13">
      <t>キュウショク</t>
    </rPh>
    <rPh sb="13" eb="14">
      <t>カイ</t>
    </rPh>
    <rPh sb="14" eb="17">
      <t>リジチョウ</t>
    </rPh>
    <rPh sb="18" eb="19">
      <t>トノ</t>
    </rPh>
    <phoneticPr fontId="2"/>
  </si>
  <si>
    <t>住　所</t>
    <rPh sb="0" eb="1">
      <t>ジュウ</t>
    </rPh>
    <rPh sb="2" eb="3">
      <t>ショ</t>
    </rPh>
    <phoneticPr fontId="2"/>
  </si>
  <si>
    <t>工場名</t>
    <rPh sb="0" eb="2">
      <t>コウジョウ</t>
    </rPh>
    <rPh sb="2" eb="3">
      <t>メイ</t>
    </rPh>
    <phoneticPr fontId="2"/>
  </si>
  <si>
    <t>責任者</t>
    <rPh sb="0" eb="3">
      <t>セキニンシャ</t>
    </rPh>
    <phoneticPr fontId="2"/>
  </si>
  <si>
    <t>種類</t>
    <rPh sb="0" eb="2">
      <t>シュルイ</t>
    </rPh>
    <phoneticPr fontId="2"/>
  </si>
  <si>
    <t>供　給　量　(kg)</t>
    <rPh sb="0" eb="1">
      <t>キョウ</t>
    </rPh>
    <rPh sb="2" eb="3">
      <t>キュウ</t>
    </rPh>
    <rPh sb="4" eb="5">
      <t>リョウ</t>
    </rPh>
    <phoneticPr fontId="2"/>
  </si>
  <si>
    <t xml:space="preserve">当　月　  </t>
    <rPh sb="0" eb="1">
      <t>トウ</t>
    </rPh>
    <rPh sb="2" eb="3">
      <t>ツキ</t>
    </rPh>
    <phoneticPr fontId="2"/>
  </si>
  <si>
    <t xml:space="preserve">月　末　  </t>
    <rPh sb="0" eb="1">
      <t>ツキ</t>
    </rPh>
    <rPh sb="2" eb="3">
      <t>マツ</t>
    </rPh>
    <phoneticPr fontId="2"/>
  </si>
  <si>
    <t>本　月　使　用　量　内　訳</t>
    <rPh sb="0" eb="1">
      <t>ホン</t>
    </rPh>
    <rPh sb="2" eb="3">
      <t>ツキ</t>
    </rPh>
    <rPh sb="4" eb="5">
      <t>シ</t>
    </rPh>
    <rPh sb="6" eb="7">
      <t>ヨウ</t>
    </rPh>
    <rPh sb="8" eb="9">
      <t>リョウ</t>
    </rPh>
    <rPh sb="10" eb="11">
      <t>ナイ</t>
    </rPh>
    <rPh sb="12" eb="13">
      <t>ヤク</t>
    </rPh>
    <phoneticPr fontId="2"/>
  </si>
  <si>
    <t>前月繰越量</t>
    <rPh sb="0" eb="2">
      <t>ゼンゲツ</t>
    </rPh>
    <rPh sb="2" eb="4">
      <t>クリコシ</t>
    </rPh>
    <rPh sb="4" eb="5">
      <t>リョウ</t>
    </rPh>
    <phoneticPr fontId="2"/>
  </si>
  <si>
    <t>本月受入量</t>
    <rPh sb="0" eb="2">
      <t>ホンゲツ</t>
    </rPh>
    <rPh sb="2" eb="3">
      <t>ウ</t>
    </rPh>
    <rPh sb="3" eb="4">
      <t>イ</t>
    </rPh>
    <rPh sb="4" eb="5">
      <t>リョウ</t>
    </rPh>
    <phoneticPr fontId="2"/>
  </si>
  <si>
    <t>供給量計</t>
    <rPh sb="0" eb="2">
      <t>キョウキュウ</t>
    </rPh>
    <rPh sb="2" eb="3">
      <t>リョウ</t>
    </rPh>
    <rPh sb="3" eb="4">
      <t>ケイ</t>
    </rPh>
    <phoneticPr fontId="2"/>
  </si>
  <si>
    <t>使用量(kg)</t>
    <rPh sb="0" eb="2">
      <t>シヨウ</t>
    </rPh>
    <rPh sb="2" eb="3">
      <t>リョウ</t>
    </rPh>
    <phoneticPr fontId="2"/>
  </si>
  <si>
    <t>現在量(kg)</t>
    <rPh sb="0" eb="2">
      <t>ゲンザイ</t>
    </rPh>
    <rPh sb="2" eb="3">
      <t>リョウ</t>
    </rPh>
    <phoneticPr fontId="2"/>
  </si>
  <si>
    <t>　米　飯　数　量</t>
    <rPh sb="1" eb="2">
      <t>コメ</t>
    </rPh>
    <rPh sb="3" eb="4">
      <t>メシ</t>
    </rPh>
    <rPh sb="5" eb="6">
      <t>カズ</t>
    </rPh>
    <rPh sb="7" eb="8">
      <t>リョウ</t>
    </rPh>
    <phoneticPr fontId="2"/>
  </si>
  <si>
    <t>ｇ</t>
    <phoneticPr fontId="2"/>
  </si>
  <si>
    <t>個</t>
    <rPh sb="0" eb="1">
      <t>コ</t>
    </rPh>
    <phoneticPr fontId="2"/>
  </si>
  <si>
    <t>ｇ</t>
    <phoneticPr fontId="2"/>
  </si>
  <si>
    <t>産地</t>
    <rPh sb="0" eb="2">
      <t>サンチ</t>
    </rPh>
    <phoneticPr fontId="2"/>
  </si>
  <si>
    <t>ｇ</t>
    <phoneticPr fontId="2"/>
  </si>
  <si>
    <t>合計</t>
    <rPh sb="0" eb="2">
      <t>ゴウケイ</t>
    </rPh>
    <phoneticPr fontId="2"/>
  </si>
  <si>
    <t>麦　ご　飯　数　量</t>
    <rPh sb="0" eb="1">
      <t>ムギ</t>
    </rPh>
    <rPh sb="4" eb="5">
      <t>メシ</t>
    </rPh>
    <rPh sb="6" eb="7">
      <t>カズ</t>
    </rPh>
    <rPh sb="8" eb="9">
      <t>リョウ</t>
    </rPh>
    <phoneticPr fontId="2"/>
  </si>
  <si>
    <t>精麦</t>
    <rPh sb="0" eb="2">
      <t>セイバク</t>
    </rPh>
    <phoneticPr fontId="2"/>
  </si>
  <si>
    <t>日本</t>
    <rPh sb="0" eb="2">
      <t>ニホン</t>
    </rPh>
    <phoneticPr fontId="2"/>
  </si>
  <si>
    <t>学校給食用物資需給実績総括報告書</t>
    <rPh sb="0" eb="2">
      <t>ガッコウ</t>
    </rPh>
    <rPh sb="2" eb="5">
      <t>キュウショクヨウ</t>
    </rPh>
    <rPh sb="5" eb="7">
      <t>ブッシ</t>
    </rPh>
    <rPh sb="7" eb="9">
      <t>ジュキュウ</t>
    </rPh>
    <rPh sb="9" eb="11">
      <t>ジッセキ</t>
    </rPh>
    <rPh sb="11" eb="13">
      <t>ソウカツ</t>
    </rPh>
    <rPh sb="13" eb="16">
      <t>ホウコクショ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</si>
  <si>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</si>
  <si>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パ　ン　加　工　数　量</t>
    <rPh sb="4" eb="5">
      <t>カ</t>
    </rPh>
    <rPh sb="6" eb="7">
      <t>コウ</t>
    </rPh>
    <rPh sb="8" eb="9">
      <t>カズ</t>
    </rPh>
    <rPh sb="10" eb="11">
      <t>リョウ</t>
    </rPh>
    <phoneticPr fontId="2"/>
  </si>
  <si>
    <t>ゆきちから</t>
    <phoneticPr fontId="2"/>
  </si>
  <si>
    <t>合　計</t>
    <rPh sb="0" eb="1">
      <t>ア</t>
    </rPh>
    <rPh sb="2" eb="3">
      <t>ケイ</t>
    </rPh>
    <phoneticPr fontId="2"/>
  </si>
  <si>
    <t>米　粉　パ　ン　加　工　数　量</t>
    <rPh sb="0" eb="1">
      <t>コメ</t>
    </rPh>
    <rPh sb="2" eb="3">
      <t>コナ</t>
    </rPh>
    <rPh sb="8" eb="9">
      <t>カ</t>
    </rPh>
    <rPh sb="10" eb="11">
      <t>コウ</t>
    </rPh>
    <rPh sb="12" eb="13">
      <t>カズ</t>
    </rPh>
    <rPh sb="14" eb="15">
      <t>リョウ</t>
    </rPh>
    <phoneticPr fontId="2"/>
  </si>
  <si>
    <t>ショートニング</t>
    <phoneticPr fontId="2"/>
  </si>
  <si>
    <t>砂糖</t>
    <rPh sb="0" eb="2">
      <t>サトウ</t>
    </rPh>
    <phoneticPr fontId="2"/>
  </si>
  <si>
    <t>備考</t>
    <rPh sb="0" eb="2">
      <t>ビコウ</t>
    </rPh>
    <phoneticPr fontId="2"/>
  </si>
  <si>
    <t>脱脂粉乳</t>
    <rPh sb="0" eb="2">
      <t>ダッシ</t>
    </rPh>
    <rPh sb="2" eb="4">
      <t>フンニュウ</t>
    </rPh>
    <phoneticPr fontId="2"/>
  </si>
  <si>
    <t>雪　に　ん　じ　ん　パ　ン　加　工　数　量</t>
    <rPh sb="0" eb="1">
      <t>ユキ</t>
    </rPh>
    <rPh sb="14" eb="15">
      <t>カ</t>
    </rPh>
    <rPh sb="16" eb="17">
      <t>コウ</t>
    </rPh>
    <rPh sb="18" eb="19">
      <t>カズ</t>
    </rPh>
    <rPh sb="20" eb="21">
      <t>リョウ</t>
    </rPh>
    <phoneticPr fontId="2"/>
  </si>
  <si>
    <t>米粉</t>
    <rPh sb="0" eb="2">
      <t>コメコ</t>
    </rPh>
    <phoneticPr fontId="2"/>
  </si>
  <si>
    <t>グルテン</t>
    <phoneticPr fontId="2"/>
  </si>
  <si>
    <t>学校給食用米穀需給実績総括報告書　　　　</t>
    <rPh sb="0" eb="2">
      <t>ガッコウ</t>
    </rPh>
    <rPh sb="2" eb="5">
      <t>キュウショクヨウ</t>
    </rPh>
    <rPh sb="5" eb="7">
      <t>ベイコク</t>
    </rPh>
    <rPh sb="7" eb="9">
      <t>ジュキュウ</t>
    </rPh>
    <rPh sb="9" eb="11">
      <t>ジッセキ</t>
    </rPh>
    <rPh sb="11" eb="13">
      <t>ソウカツ</t>
    </rPh>
    <rPh sb="13" eb="16">
      <t>ホウコクショ</t>
    </rPh>
    <phoneticPr fontId="2"/>
  </si>
  <si>
    <t>つがるロマン</t>
    <phoneticPr fontId="2"/>
  </si>
  <si>
    <t>県産</t>
    <rPh sb="0" eb="2">
      <t>ケンサン</t>
    </rPh>
    <phoneticPr fontId="2"/>
  </si>
  <si>
    <t>バターロール　加　工　数　量</t>
    <rPh sb="7" eb="8">
      <t>カ</t>
    </rPh>
    <rPh sb="9" eb="10">
      <t>コウ</t>
    </rPh>
    <rPh sb="11" eb="12">
      <t>カズ</t>
    </rPh>
    <rPh sb="13" eb="14">
      <t>リョウ</t>
    </rPh>
    <phoneticPr fontId="2"/>
  </si>
  <si>
    <t>バター</t>
    <phoneticPr fontId="2"/>
  </si>
  <si>
    <t>　年　月　日</t>
    <rPh sb="1" eb="2">
      <t>ネン</t>
    </rPh>
    <rPh sb="3" eb="4">
      <t>ツキ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</si>
</sst>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177" fontId="0" fillId="0" borderId="32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177" fontId="0" fillId="0" borderId="33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177" fontId="0" fillId="0" borderId="14" xfId="0" applyNumberFormat="1" applyBorder="1">
      <alignment vertical="center"/>
    </xf>
    <xf numFmtId="177" fontId="0" fillId="0" borderId="14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0" fontId="0" fillId="0" borderId="35" xfId="0" applyBorder="1" applyAlignment="1">
      <alignment vertical="center" shrinkToFit="1"/>
    </xf>
    <xf numFmtId="176" fontId="0" fillId="0" borderId="14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177" fontId="0" fillId="0" borderId="48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0" fontId="0" fillId="0" borderId="52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7" fontId="0" fillId="0" borderId="53" xfId="0" applyNumberFormat="1" applyBorder="1">
      <alignment vertical="center"/>
    </xf>
    <xf numFmtId="176" fontId="0" fillId="0" borderId="47" xfId="0" applyNumberFormat="1" applyBorder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right" vertical="center"/>
    </xf>
    <xf numFmtId="176" fontId="0" fillId="0" borderId="45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45" xfId="0" applyNumberFormat="1" applyFill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29" xfId="0" applyBorder="1" applyAlignment="1">
      <alignment horizontal="center" vertical="center" shrinkToFit="1"/>
    </xf>
    <xf numFmtId="176" fontId="0" fillId="0" borderId="18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7" fontId="0" fillId="0" borderId="17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E21" sqref="E21:E22"/>
    </sheetView>
  </sheetViews>
  <sheetFormatPr defaultRowHeight="13.5" x14ac:dyDescent="0.15"/>
  <cols>
    <col min="1" max="6" width="10.625" customWidth="1"/>
    <col min="7" max="7" width="9.625" customWidth="1"/>
    <col min="8" max="8" width="2.625" customWidth="1"/>
    <col min="9" max="9" width="9.625" customWidth="1"/>
    <col min="10" max="10" width="2.625" customWidth="1"/>
    <col min="11" max="11" width="9.625" customWidth="1"/>
    <col min="12" max="12" width="2.625" customWidth="1"/>
    <col min="13" max="13" width="9.625" customWidth="1"/>
    <col min="14" max="14" width="2.625" customWidth="1"/>
    <col min="15" max="15" width="9.625" customWidth="1"/>
    <col min="16" max="16" width="2.625" customWidth="1"/>
    <col min="17" max="17" width="11.125" customWidth="1"/>
    <col min="18" max="18" width="2.625" customWidth="1"/>
  </cols>
  <sheetData>
    <row r="1" spans="1:18" ht="21" x14ac:dyDescent="0.15">
      <c r="A1" s="47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18" customHeight="1" x14ac:dyDescent="0.15">
      <c r="E2" s="49"/>
      <c r="F2" s="49"/>
      <c r="L2" s="49" t="s">
        <v>26</v>
      </c>
      <c r="M2" s="49"/>
      <c r="N2" s="49"/>
      <c r="O2" s="49"/>
      <c r="P2" s="49"/>
      <c r="Q2" s="50" t="s">
        <v>0</v>
      </c>
      <c r="R2" s="50"/>
    </row>
    <row r="3" spans="1:18" ht="18" customHeight="1" x14ac:dyDescent="0.15">
      <c r="A3" s="1" t="s">
        <v>1</v>
      </c>
    </row>
    <row r="4" spans="1:18" ht="18" customHeight="1" x14ac:dyDescent="0.15"/>
    <row r="5" spans="1:18" ht="18" customHeight="1" x14ac:dyDescent="0.15">
      <c r="G5" s="1" t="s">
        <v>2</v>
      </c>
      <c r="I5" s="42"/>
    </row>
    <row r="6" spans="1:18" ht="18" customHeight="1" x14ac:dyDescent="0.15">
      <c r="G6" s="2" t="s">
        <v>3</v>
      </c>
      <c r="I6" s="43"/>
    </row>
    <row r="7" spans="1:18" ht="18" customHeight="1" x14ac:dyDescent="0.15">
      <c r="G7" s="2" t="s">
        <v>4</v>
      </c>
      <c r="I7" s="43"/>
    </row>
    <row r="8" spans="1:18" ht="14.25" thickBot="1" x14ac:dyDescent="0.2"/>
    <row r="9" spans="1:18" ht="18" customHeight="1" x14ac:dyDescent="0.15">
      <c r="A9" s="51" t="s">
        <v>5</v>
      </c>
      <c r="B9" s="53" t="s">
        <v>6</v>
      </c>
      <c r="C9" s="54"/>
      <c r="D9" s="55"/>
      <c r="E9" s="3" t="s">
        <v>7</v>
      </c>
      <c r="F9" s="4" t="s">
        <v>8</v>
      </c>
      <c r="G9" s="56" t="s">
        <v>9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1:18" ht="18" customHeight="1" x14ac:dyDescent="0.15">
      <c r="A10" s="52"/>
      <c r="B10" s="13" t="s">
        <v>10</v>
      </c>
      <c r="C10" s="13" t="s">
        <v>11</v>
      </c>
      <c r="D10" s="13" t="s">
        <v>12</v>
      </c>
      <c r="E10" s="40" t="s">
        <v>13</v>
      </c>
      <c r="F10" s="41" t="s">
        <v>14</v>
      </c>
      <c r="G10" s="58" t="s">
        <v>41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8" ht="18" customHeight="1" x14ac:dyDescent="0.15">
      <c r="A11" s="60" t="s">
        <v>28</v>
      </c>
      <c r="B11" s="62"/>
      <c r="C11" s="64"/>
      <c r="D11" s="62">
        <f>B11+C11</f>
        <v>0</v>
      </c>
      <c r="E11" s="62">
        <f>($Q$16)*1/1000</f>
        <v>0</v>
      </c>
      <c r="F11" s="45">
        <f>D11-E11</f>
        <v>0</v>
      </c>
      <c r="G11" s="19">
        <v>25</v>
      </c>
      <c r="H11" s="13" t="s">
        <v>16</v>
      </c>
      <c r="I11" s="20">
        <v>30</v>
      </c>
      <c r="J11" s="13" t="s">
        <v>16</v>
      </c>
      <c r="K11" s="20">
        <v>40</v>
      </c>
      <c r="L11" s="13" t="s">
        <v>16</v>
      </c>
      <c r="M11" s="20">
        <v>50</v>
      </c>
      <c r="N11" s="13" t="s">
        <v>16</v>
      </c>
      <c r="O11" s="20">
        <v>60</v>
      </c>
      <c r="P11" s="13" t="s">
        <v>16</v>
      </c>
      <c r="Q11" s="20">
        <v>80</v>
      </c>
      <c r="R11" s="15" t="s">
        <v>16</v>
      </c>
    </row>
    <row r="12" spans="1:18" ht="18" customHeight="1" x14ac:dyDescent="0.15">
      <c r="A12" s="61"/>
      <c r="B12" s="63"/>
      <c r="C12" s="65"/>
      <c r="D12" s="63"/>
      <c r="E12" s="63"/>
      <c r="F12" s="46"/>
      <c r="G12" s="12"/>
      <c r="H12" s="13" t="s">
        <v>17</v>
      </c>
      <c r="I12" s="14"/>
      <c r="J12" s="13" t="s">
        <v>17</v>
      </c>
      <c r="K12" s="14"/>
      <c r="L12" s="13" t="s">
        <v>17</v>
      </c>
      <c r="M12" s="14"/>
      <c r="N12" s="13" t="s">
        <v>17</v>
      </c>
      <c r="O12" s="14"/>
      <c r="P12" s="13" t="s">
        <v>17</v>
      </c>
      <c r="Q12" s="14"/>
      <c r="R12" s="15" t="s">
        <v>17</v>
      </c>
    </row>
    <row r="13" spans="1:18" ht="18" customHeight="1" x14ac:dyDescent="0.15">
      <c r="A13" s="60" t="s">
        <v>36</v>
      </c>
      <c r="B13" s="62"/>
      <c r="C13" s="64"/>
      <c r="D13" s="62">
        <f t="shared" ref="D13" si="0">B13+C13</f>
        <v>0</v>
      </c>
      <c r="E13" s="62">
        <v>0</v>
      </c>
      <c r="F13" s="45">
        <f>D13-E13</f>
        <v>0</v>
      </c>
      <c r="G13" s="17">
        <f>G11*G12</f>
        <v>0</v>
      </c>
      <c r="H13" s="13" t="s">
        <v>16</v>
      </c>
      <c r="I13" s="17">
        <f>I11*I12</f>
        <v>0</v>
      </c>
      <c r="J13" s="13" t="s">
        <v>16</v>
      </c>
      <c r="K13" s="17">
        <f>K11*K12</f>
        <v>0</v>
      </c>
      <c r="L13" s="13" t="s">
        <v>16</v>
      </c>
      <c r="M13" s="17">
        <f>M11*M12</f>
        <v>0</v>
      </c>
      <c r="N13" s="13" t="s">
        <v>16</v>
      </c>
      <c r="O13" s="17">
        <f>O11*O12</f>
        <v>0</v>
      </c>
      <c r="P13" s="13" t="s">
        <v>16</v>
      </c>
      <c r="Q13" s="17">
        <f>Q11*Q12</f>
        <v>0</v>
      </c>
      <c r="R13" s="15" t="s">
        <v>16</v>
      </c>
    </row>
    <row r="14" spans="1:18" ht="18" customHeight="1" x14ac:dyDescent="0.15">
      <c r="A14" s="61"/>
      <c r="B14" s="63"/>
      <c r="C14" s="65"/>
      <c r="D14" s="63"/>
      <c r="E14" s="63"/>
      <c r="F14" s="46"/>
      <c r="G14" s="19"/>
      <c r="H14" s="13" t="s">
        <v>16</v>
      </c>
      <c r="I14" s="20"/>
      <c r="J14" s="13" t="s">
        <v>16</v>
      </c>
      <c r="K14" s="20"/>
      <c r="L14" s="13" t="s">
        <v>16</v>
      </c>
      <c r="M14" s="20"/>
      <c r="N14" s="13" t="s">
        <v>16</v>
      </c>
      <c r="O14" s="20"/>
      <c r="P14" s="13" t="s">
        <v>16</v>
      </c>
      <c r="Q14" s="66" t="s">
        <v>29</v>
      </c>
      <c r="R14" s="67"/>
    </row>
    <row r="15" spans="1:18" ht="18" customHeight="1" x14ac:dyDescent="0.15">
      <c r="A15" s="60" t="s">
        <v>37</v>
      </c>
      <c r="B15" s="62"/>
      <c r="C15" s="64"/>
      <c r="D15" s="62">
        <f t="shared" ref="D15" si="1">B15+C15</f>
        <v>0</v>
      </c>
      <c r="E15" s="62">
        <f>ROUNDUP($Q$16*0.02/1000,3)</f>
        <v>0</v>
      </c>
      <c r="F15" s="45">
        <f t="shared" ref="F15" si="2">D15-E15</f>
        <v>0</v>
      </c>
      <c r="G15" s="12"/>
      <c r="H15" s="13" t="s">
        <v>17</v>
      </c>
      <c r="I15" s="14"/>
      <c r="J15" s="13" t="s">
        <v>17</v>
      </c>
      <c r="K15" s="14"/>
      <c r="L15" s="13" t="s">
        <v>17</v>
      </c>
      <c r="M15" s="14"/>
      <c r="N15" s="13" t="s">
        <v>17</v>
      </c>
      <c r="O15" s="14"/>
      <c r="P15" s="13" t="s">
        <v>17</v>
      </c>
      <c r="Q15" s="14">
        <f>+G12+I12+K12+M12+O12+Q12+G15+I15+K15+M15+O15</f>
        <v>0</v>
      </c>
      <c r="R15" s="15" t="s">
        <v>17</v>
      </c>
    </row>
    <row r="16" spans="1:18" ht="18" customHeight="1" thickBot="1" x14ac:dyDescent="0.2">
      <c r="A16" s="61"/>
      <c r="B16" s="63"/>
      <c r="C16" s="65"/>
      <c r="D16" s="63"/>
      <c r="E16" s="63"/>
      <c r="F16" s="46"/>
      <c r="G16" s="16">
        <f>G14*G15</f>
        <v>0</v>
      </c>
      <c r="H16" s="13" t="s">
        <v>16</v>
      </c>
      <c r="I16" s="17">
        <f>I14*I15</f>
        <v>0</v>
      </c>
      <c r="J16" s="13" t="s">
        <v>16</v>
      </c>
      <c r="K16" s="17">
        <f>K14*K15</f>
        <v>0</v>
      </c>
      <c r="L16" s="13" t="s">
        <v>16</v>
      </c>
      <c r="M16" s="17">
        <f>M14*M15</f>
        <v>0</v>
      </c>
      <c r="N16" s="13" t="s">
        <v>16</v>
      </c>
      <c r="O16" s="17">
        <f>O14*O15</f>
        <v>0</v>
      </c>
      <c r="P16" s="13" t="s">
        <v>16</v>
      </c>
      <c r="Q16" s="17">
        <f>+G13+I13+K13+M13+O13+Q13+G16+I16+K16+M16+O16</f>
        <v>0</v>
      </c>
      <c r="R16" s="15" t="s">
        <v>16</v>
      </c>
    </row>
    <row r="17" spans="1:18" ht="18" customHeight="1" thickTop="1" x14ac:dyDescent="0.15">
      <c r="A17" s="60" t="s">
        <v>31</v>
      </c>
      <c r="B17" s="62"/>
      <c r="C17" s="64"/>
      <c r="D17" s="62">
        <f t="shared" ref="D17" si="3">B17+C17</f>
        <v>0</v>
      </c>
      <c r="E17" s="71">
        <f>+ROUNDUP($Q$16*0.7/1000,3)</f>
        <v>0</v>
      </c>
      <c r="F17" s="45">
        <f t="shared" ref="F17" si="4">D17-E17</f>
        <v>0</v>
      </c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18" ht="18" customHeight="1" x14ac:dyDescent="0.15">
      <c r="A18" s="61"/>
      <c r="B18" s="63"/>
      <c r="C18" s="65"/>
      <c r="D18" s="63"/>
      <c r="E18" s="72"/>
      <c r="F18" s="46"/>
      <c r="G18" s="12">
        <v>40</v>
      </c>
      <c r="H18" s="13" t="s">
        <v>16</v>
      </c>
      <c r="I18" s="14">
        <v>50</v>
      </c>
      <c r="J18" s="13" t="s">
        <v>16</v>
      </c>
      <c r="K18" s="14">
        <v>60</v>
      </c>
      <c r="L18" s="13" t="s">
        <v>16</v>
      </c>
      <c r="M18" s="14">
        <v>80</v>
      </c>
      <c r="N18" s="13" t="s">
        <v>16</v>
      </c>
      <c r="O18" s="14"/>
      <c r="P18" s="13" t="s">
        <v>16</v>
      </c>
      <c r="Q18" s="66" t="s">
        <v>29</v>
      </c>
      <c r="R18" s="67"/>
    </row>
    <row r="19" spans="1:18" ht="18" customHeight="1" x14ac:dyDescent="0.15">
      <c r="A19" s="60" t="s">
        <v>32</v>
      </c>
      <c r="B19" s="62"/>
      <c r="C19" s="64"/>
      <c r="D19" s="62">
        <f t="shared" ref="D19" si="5">B19+C19</f>
        <v>0</v>
      </c>
      <c r="E19" s="71">
        <f>+ROUNDUP($Q$16*0.9/1000,3)</f>
        <v>0</v>
      </c>
      <c r="F19" s="45">
        <f t="shared" ref="F19" si="6">D19-E19</f>
        <v>0</v>
      </c>
      <c r="G19" s="12"/>
      <c r="H19" s="13" t="s">
        <v>17</v>
      </c>
      <c r="I19" s="14"/>
      <c r="J19" s="13" t="s">
        <v>17</v>
      </c>
      <c r="K19" s="14"/>
      <c r="L19" s="13" t="s">
        <v>17</v>
      </c>
      <c r="M19" s="14"/>
      <c r="N19" s="13" t="s">
        <v>17</v>
      </c>
      <c r="O19" s="14"/>
      <c r="P19" s="13" t="s">
        <v>17</v>
      </c>
      <c r="Q19" s="14">
        <f>+G19+I19+K19+M19</f>
        <v>0</v>
      </c>
      <c r="R19" s="15" t="s">
        <v>17</v>
      </c>
    </row>
    <row r="20" spans="1:18" ht="18" customHeight="1" thickBot="1" x14ac:dyDescent="0.2">
      <c r="A20" s="61"/>
      <c r="B20" s="63"/>
      <c r="C20" s="65"/>
      <c r="D20" s="63"/>
      <c r="E20" s="72"/>
      <c r="F20" s="46"/>
      <c r="G20" s="34">
        <f>G18*G19</f>
        <v>0</v>
      </c>
      <c r="H20" s="5" t="s">
        <v>16</v>
      </c>
      <c r="I20" s="35">
        <f>I18*I19</f>
        <v>0</v>
      </c>
      <c r="J20" s="5" t="s">
        <v>16</v>
      </c>
      <c r="K20" s="35">
        <f>K18*K19</f>
        <v>0</v>
      </c>
      <c r="L20" s="5" t="s">
        <v>16</v>
      </c>
      <c r="M20" s="35">
        <f>M18*M19</f>
        <v>0</v>
      </c>
      <c r="N20" s="5" t="s">
        <v>16</v>
      </c>
      <c r="O20" s="35">
        <f>O18*O19</f>
        <v>0</v>
      </c>
      <c r="P20" s="5" t="s">
        <v>16</v>
      </c>
      <c r="Q20" s="35">
        <f>+G20+I20+K20+M20</f>
        <v>0</v>
      </c>
      <c r="R20" s="36" t="s">
        <v>16</v>
      </c>
    </row>
    <row r="21" spans="1:18" ht="18" customHeight="1" thickTop="1" x14ac:dyDescent="0.15">
      <c r="A21" s="60" t="s">
        <v>34</v>
      </c>
      <c r="B21" s="62"/>
      <c r="C21" s="64"/>
      <c r="D21" s="62">
        <f t="shared" ref="D21" si="7">B21+C21</f>
        <v>0</v>
      </c>
      <c r="E21" s="62">
        <f>ROUNDUP($Q$16*0.02/1000,3)</f>
        <v>0</v>
      </c>
      <c r="F21" s="45">
        <f t="shared" ref="F21" si="8">D21-E21</f>
        <v>0</v>
      </c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</row>
    <row r="22" spans="1:18" ht="18" customHeight="1" x14ac:dyDescent="0.15">
      <c r="A22" s="61"/>
      <c r="B22" s="63"/>
      <c r="C22" s="65"/>
      <c r="D22" s="63"/>
      <c r="E22" s="63"/>
      <c r="F22" s="46"/>
      <c r="G22" s="19">
        <v>40</v>
      </c>
      <c r="H22" s="13" t="s">
        <v>16</v>
      </c>
      <c r="I22" s="20">
        <v>50</v>
      </c>
      <c r="J22" s="13" t="s">
        <v>16</v>
      </c>
      <c r="K22" s="20">
        <v>60</v>
      </c>
      <c r="L22" s="13" t="s">
        <v>16</v>
      </c>
      <c r="M22" s="20">
        <v>80</v>
      </c>
      <c r="N22" s="13" t="s">
        <v>16</v>
      </c>
      <c r="O22" s="14"/>
      <c r="P22" s="14"/>
      <c r="Q22" s="66" t="s">
        <v>29</v>
      </c>
      <c r="R22" s="67"/>
    </row>
    <row r="23" spans="1:18" ht="18" customHeight="1" x14ac:dyDescent="0.15">
      <c r="A23" s="60" t="s">
        <v>42</v>
      </c>
      <c r="B23" s="62"/>
      <c r="C23" s="64"/>
      <c r="D23" s="62">
        <f t="shared" ref="D23" si="9">B23+C23</f>
        <v>0</v>
      </c>
      <c r="E23" s="62">
        <f>ROUNDUP($Q$16*0.05/1000,3)</f>
        <v>0</v>
      </c>
      <c r="F23" s="45">
        <f t="shared" ref="F23" si="10">D23-E23</f>
        <v>0</v>
      </c>
      <c r="G23" s="12"/>
      <c r="H23" s="13" t="s">
        <v>17</v>
      </c>
      <c r="I23" s="14"/>
      <c r="J23" s="13" t="s">
        <v>17</v>
      </c>
      <c r="K23" s="14"/>
      <c r="L23" s="13" t="s">
        <v>17</v>
      </c>
      <c r="M23" s="14"/>
      <c r="N23" s="13" t="s">
        <v>17</v>
      </c>
      <c r="O23" s="14"/>
      <c r="P23" s="14"/>
      <c r="Q23" s="14">
        <f>G23+I23+K23+M23</f>
        <v>0</v>
      </c>
      <c r="R23" s="15" t="s">
        <v>17</v>
      </c>
    </row>
    <row r="24" spans="1:18" ht="18" customHeight="1" thickBot="1" x14ac:dyDescent="0.2">
      <c r="A24" s="61"/>
      <c r="B24" s="63"/>
      <c r="C24" s="65"/>
      <c r="D24" s="63"/>
      <c r="E24" s="63"/>
      <c r="F24" s="46"/>
      <c r="G24" s="44">
        <f>G22*G23</f>
        <v>0</v>
      </c>
      <c r="H24" s="22" t="s">
        <v>16</v>
      </c>
      <c r="I24" s="23">
        <f>I22*I23</f>
        <v>0</v>
      </c>
      <c r="J24" s="22" t="s">
        <v>16</v>
      </c>
      <c r="K24" s="23">
        <f>K22*K23</f>
        <v>0</v>
      </c>
      <c r="L24" s="22" t="s">
        <v>16</v>
      </c>
      <c r="M24" s="23">
        <f>M22*M23</f>
        <v>0</v>
      </c>
      <c r="N24" s="22" t="s">
        <v>16</v>
      </c>
      <c r="O24" s="24"/>
      <c r="P24" s="24"/>
      <c r="Q24" s="23">
        <f>G24+I24+K24+M24</f>
        <v>0</v>
      </c>
      <c r="R24" s="25" t="s">
        <v>16</v>
      </c>
    </row>
    <row r="25" spans="1:18" ht="18" customHeight="1" thickTop="1" x14ac:dyDescent="0.15">
      <c r="A25" s="60"/>
      <c r="B25" s="62"/>
      <c r="C25" s="64"/>
      <c r="D25" s="62"/>
      <c r="E25" s="62"/>
      <c r="F25" s="45"/>
      <c r="G25" t="s">
        <v>33</v>
      </c>
      <c r="R25" s="37"/>
    </row>
    <row r="26" spans="1:18" ht="18" customHeight="1" x14ac:dyDescent="0.15">
      <c r="A26" s="61"/>
      <c r="B26" s="63"/>
      <c r="C26" s="65"/>
      <c r="D26" s="63"/>
      <c r="E26" s="63"/>
      <c r="F26" s="46"/>
      <c r="R26" s="37"/>
    </row>
    <row r="27" spans="1:18" ht="18" customHeight="1" x14ac:dyDescent="0.15">
      <c r="A27" s="76"/>
      <c r="B27" s="77"/>
      <c r="C27" s="77"/>
      <c r="D27" s="77"/>
      <c r="E27" s="77"/>
      <c r="F27" s="73"/>
      <c r="R27" s="37"/>
    </row>
    <row r="28" spans="1:18" ht="18" customHeight="1" x14ac:dyDescent="0.15">
      <c r="A28" s="52"/>
      <c r="B28" s="78"/>
      <c r="C28" s="78"/>
      <c r="D28" s="78"/>
      <c r="E28" s="78"/>
      <c r="F28" s="75"/>
      <c r="R28" s="37"/>
    </row>
    <row r="29" spans="1:18" ht="18" customHeight="1" x14ac:dyDescent="0.15">
      <c r="A29" s="76"/>
      <c r="B29" s="77"/>
      <c r="C29" s="77"/>
      <c r="D29" s="77"/>
      <c r="E29" s="77"/>
      <c r="F29" s="73"/>
      <c r="R29" s="37"/>
    </row>
    <row r="30" spans="1:18" ht="18" customHeight="1" thickBot="1" x14ac:dyDescent="0.2">
      <c r="A30" s="79"/>
      <c r="B30" s="80"/>
      <c r="C30" s="80"/>
      <c r="D30" s="80"/>
      <c r="E30" s="80"/>
      <c r="F30" s="7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</row>
  </sheetData>
  <mergeCells count="73"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27:E28"/>
    <mergeCell ref="B25:B26"/>
    <mergeCell ref="C25:C26"/>
    <mergeCell ref="D25:D26"/>
    <mergeCell ref="E25:E26"/>
    <mergeCell ref="F29:F30"/>
    <mergeCell ref="F27:F28"/>
    <mergeCell ref="F25:F26"/>
    <mergeCell ref="Q22:R22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5:A26"/>
    <mergeCell ref="G17:R17"/>
    <mergeCell ref="Q18:R18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G21:R21"/>
    <mergeCell ref="Q14:R14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F11:F12"/>
    <mergeCell ref="A1:R1"/>
    <mergeCell ref="E2:F2"/>
    <mergeCell ref="L2:P2"/>
    <mergeCell ref="Q2:R2"/>
    <mergeCell ref="A9:A10"/>
    <mergeCell ref="B9:D9"/>
    <mergeCell ref="G9:R9"/>
    <mergeCell ref="G10:R10"/>
    <mergeCell ref="A11:A12"/>
    <mergeCell ref="B11:B12"/>
    <mergeCell ref="C11:C12"/>
    <mergeCell ref="D11:D12"/>
    <mergeCell ref="E11:E12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sqref="A1:R1"/>
    </sheetView>
  </sheetViews>
  <sheetFormatPr defaultRowHeight="13.5" x14ac:dyDescent="0.15"/>
  <cols>
    <col min="1" max="6" width="10.625" customWidth="1"/>
    <col min="7" max="7" width="9.625" customWidth="1"/>
    <col min="8" max="8" width="2.625" customWidth="1"/>
    <col min="9" max="9" width="9.625" customWidth="1"/>
    <col min="10" max="10" width="2.625" customWidth="1"/>
    <col min="11" max="11" width="9.625" customWidth="1"/>
    <col min="12" max="12" width="2.625" customWidth="1"/>
    <col min="13" max="13" width="9.625" customWidth="1"/>
    <col min="14" max="14" width="2.625" customWidth="1"/>
    <col min="15" max="15" width="9.625" customWidth="1"/>
    <col min="16" max="16" width="2.625" customWidth="1"/>
    <col min="17" max="17" width="11.125" customWidth="1"/>
    <col min="18" max="18" width="2.625" customWidth="1"/>
  </cols>
  <sheetData>
    <row r="1" spans="1:18" ht="21" x14ac:dyDescent="0.15">
      <c r="A1" s="47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18" customHeight="1" x14ac:dyDescent="0.15">
      <c r="E2" s="49"/>
      <c r="F2" s="49"/>
      <c r="L2" s="49" t="s">
        <v>26</v>
      </c>
      <c r="M2" s="49"/>
      <c r="N2" s="49"/>
      <c r="O2" s="49"/>
      <c r="P2" s="49"/>
      <c r="Q2" s="50" t="s">
        <v>0</v>
      </c>
      <c r="R2" s="50"/>
    </row>
    <row r="3" spans="1:18" ht="18" customHeight="1" x14ac:dyDescent="0.15">
      <c r="A3" s="1" t="s">
        <v>1</v>
      </c>
    </row>
    <row r="4" spans="1:18" ht="18" customHeight="1" x14ac:dyDescent="0.15"/>
    <row r="5" spans="1:18" ht="18" customHeight="1" x14ac:dyDescent="0.15">
      <c r="G5" s="1" t="s">
        <v>2</v>
      </c>
      <c r="I5" s="42"/>
    </row>
    <row r="6" spans="1:18" ht="18" customHeight="1" x14ac:dyDescent="0.15">
      <c r="G6" s="2" t="s">
        <v>3</v>
      </c>
      <c r="I6" s="43"/>
    </row>
    <row r="7" spans="1:18" ht="18" customHeight="1" x14ac:dyDescent="0.15">
      <c r="G7" s="2" t="s">
        <v>4</v>
      </c>
      <c r="I7" s="43"/>
    </row>
    <row r="8" spans="1:18" ht="14.25" thickBot="1" x14ac:dyDescent="0.2"/>
    <row r="9" spans="1:18" ht="18" customHeight="1" x14ac:dyDescent="0.15">
      <c r="A9" s="51" t="s">
        <v>5</v>
      </c>
      <c r="B9" s="53" t="s">
        <v>6</v>
      </c>
      <c r="C9" s="54"/>
      <c r="D9" s="55"/>
      <c r="E9" s="3" t="s">
        <v>7</v>
      </c>
      <c r="F9" s="4" t="s">
        <v>8</v>
      </c>
      <c r="G9" s="56" t="s">
        <v>9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1:18" ht="18" customHeight="1" x14ac:dyDescent="0.15">
      <c r="A10" s="52"/>
      <c r="B10" s="13" t="s">
        <v>10</v>
      </c>
      <c r="C10" s="13" t="s">
        <v>11</v>
      </c>
      <c r="D10" s="13" t="s">
        <v>12</v>
      </c>
      <c r="E10" s="40" t="s">
        <v>13</v>
      </c>
      <c r="F10" s="41" t="s">
        <v>14</v>
      </c>
      <c r="G10" s="58" t="s">
        <v>27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8" ht="18" customHeight="1" x14ac:dyDescent="0.15">
      <c r="A11" s="60" t="s">
        <v>28</v>
      </c>
      <c r="B11" s="62"/>
      <c r="C11" s="64"/>
      <c r="D11" s="62">
        <f>B11+C11</f>
        <v>0</v>
      </c>
      <c r="E11" s="62">
        <f>($Q$16+$Q$20)*1/1000+($Q$24*(0.5/1000))+'パン (バターロール)'!E11:E12</f>
        <v>0</v>
      </c>
      <c r="F11" s="45">
        <f>D11-E11</f>
        <v>0</v>
      </c>
      <c r="G11" s="19">
        <v>25</v>
      </c>
      <c r="H11" s="13" t="s">
        <v>16</v>
      </c>
      <c r="I11" s="20">
        <v>30</v>
      </c>
      <c r="J11" s="13" t="s">
        <v>16</v>
      </c>
      <c r="K11" s="20">
        <v>40</v>
      </c>
      <c r="L11" s="13" t="s">
        <v>16</v>
      </c>
      <c r="M11" s="20">
        <v>55</v>
      </c>
      <c r="N11" s="13" t="s">
        <v>16</v>
      </c>
      <c r="O11" s="20">
        <v>60</v>
      </c>
      <c r="P11" s="13" t="s">
        <v>16</v>
      </c>
      <c r="Q11" s="20">
        <v>65</v>
      </c>
      <c r="R11" s="15" t="s">
        <v>16</v>
      </c>
    </row>
    <row r="12" spans="1:18" ht="18" customHeight="1" x14ac:dyDescent="0.15">
      <c r="A12" s="61"/>
      <c r="B12" s="63"/>
      <c r="C12" s="65"/>
      <c r="D12" s="63"/>
      <c r="E12" s="63"/>
      <c r="F12" s="46"/>
      <c r="G12" s="12"/>
      <c r="H12" s="13" t="s">
        <v>17</v>
      </c>
      <c r="I12" s="14"/>
      <c r="J12" s="13" t="s">
        <v>17</v>
      </c>
      <c r="K12" s="14"/>
      <c r="L12" s="13" t="s">
        <v>17</v>
      </c>
      <c r="M12" s="14"/>
      <c r="N12" s="13" t="s">
        <v>17</v>
      </c>
      <c r="O12" s="14"/>
      <c r="P12" s="13" t="s">
        <v>17</v>
      </c>
      <c r="Q12" s="14"/>
      <c r="R12" s="15" t="s">
        <v>17</v>
      </c>
    </row>
    <row r="13" spans="1:18" ht="18" customHeight="1" x14ac:dyDescent="0.15">
      <c r="A13" s="60" t="s">
        <v>36</v>
      </c>
      <c r="B13" s="62"/>
      <c r="C13" s="64"/>
      <c r="D13" s="62">
        <f t="shared" ref="D13" si="0">B13+C13</f>
        <v>0</v>
      </c>
      <c r="E13" s="62">
        <f>$Q$24*0.5/1000</f>
        <v>0</v>
      </c>
      <c r="F13" s="45">
        <f>D13-E13</f>
        <v>0</v>
      </c>
      <c r="G13" s="17">
        <f>G11*G12</f>
        <v>0</v>
      </c>
      <c r="H13" s="13" t="s">
        <v>16</v>
      </c>
      <c r="I13" s="17">
        <f>I11*I12</f>
        <v>0</v>
      </c>
      <c r="J13" s="13" t="s">
        <v>16</v>
      </c>
      <c r="K13" s="17">
        <f>K11*K12</f>
        <v>0</v>
      </c>
      <c r="L13" s="13" t="s">
        <v>16</v>
      </c>
      <c r="M13" s="17">
        <f>M11*M12</f>
        <v>0</v>
      </c>
      <c r="N13" s="13" t="s">
        <v>16</v>
      </c>
      <c r="O13" s="17">
        <f>O11*O12</f>
        <v>0</v>
      </c>
      <c r="P13" s="13" t="s">
        <v>16</v>
      </c>
      <c r="Q13" s="17">
        <f>Q11*Q12</f>
        <v>0</v>
      </c>
      <c r="R13" s="15" t="s">
        <v>16</v>
      </c>
    </row>
    <row r="14" spans="1:18" ht="18" customHeight="1" x14ac:dyDescent="0.15">
      <c r="A14" s="61"/>
      <c r="B14" s="63"/>
      <c r="C14" s="65"/>
      <c r="D14" s="63"/>
      <c r="E14" s="63"/>
      <c r="F14" s="46"/>
      <c r="G14" s="19">
        <v>75</v>
      </c>
      <c r="H14" s="13" t="s">
        <v>16</v>
      </c>
      <c r="I14" s="20">
        <v>80</v>
      </c>
      <c r="J14" s="13" t="s">
        <v>16</v>
      </c>
      <c r="K14" s="20">
        <v>85</v>
      </c>
      <c r="L14" s="13" t="s">
        <v>16</v>
      </c>
      <c r="M14" s="20">
        <v>95</v>
      </c>
      <c r="N14" s="13" t="s">
        <v>16</v>
      </c>
      <c r="O14" s="20">
        <v>105</v>
      </c>
      <c r="P14" s="13" t="s">
        <v>16</v>
      </c>
      <c r="Q14" s="66" t="s">
        <v>29</v>
      </c>
      <c r="R14" s="67"/>
    </row>
    <row r="15" spans="1:18" ht="18" customHeight="1" x14ac:dyDescent="0.15">
      <c r="A15" s="60" t="s">
        <v>37</v>
      </c>
      <c r="B15" s="62"/>
      <c r="C15" s="64"/>
      <c r="D15" s="62">
        <f t="shared" ref="D15" si="1">B15+C15</f>
        <v>0</v>
      </c>
      <c r="E15" s="62">
        <f>ROUNDUP($Q$24*0.12/1000,3)+ROUNDUP($Q$16*0.02/1000,3)+ROUNDUP($Q$20*0.04/1000,3)+'パン (バターロール)'!E15:E16</f>
        <v>0</v>
      </c>
      <c r="F15" s="45">
        <f t="shared" ref="F15" si="2">D15-E15</f>
        <v>0</v>
      </c>
      <c r="G15" s="12"/>
      <c r="H15" s="13" t="s">
        <v>17</v>
      </c>
      <c r="I15" s="14"/>
      <c r="J15" s="13" t="s">
        <v>17</v>
      </c>
      <c r="K15" s="14"/>
      <c r="L15" s="13" t="s">
        <v>17</v>
      </c>
      <c r="M15" s="14"/>
      <c r="N15" s="13" t="s">
        <v>17</v>
      </c>
      <c r="O15" s="14"/>
      <c r="P15" s="13" t="s">
        <v>17</v>
      </c>
      <c r="Q15" s="14">
        <f>+G12+I12+K12+M12+O12+Q12+G15+I15+K15+M15+O15</f>
        <v>0</v>
      </c>
      <c r="R15" s="15" t="s">
        <v>17</v>
      </c>
    </row>
    <row r="16" spans="1:18" ht="18" customHeight="1" thickBot="1" x14ac:dyDescent="0.2">
      <c r="A16" s="61"/>
      <c r="B16" s="63"/>
      <c r="C16" s="65"/>
      <c r="D16" s="63"/>
      <c r="E16" s="63"/>
      <c r="F16" s="46"/>
      <c r="G16" s="16">
        <f>G14*G15</f>
        <v>0</v>
      </c>
      <c r="H16" s="13" t="s">
        <v>16</v>
      </c>
      <c r="I16" s="17">
        <f>I14*I15</f>
        <v>0</v>
      </c>
      <c r="J16" s="13" t="s">
        <v>16</v>
      </c>
      <c r="K16" s="17">
        <f>K14*K15</f>
        <v>0</v>
      </c>
      <c r="L16" s="13" t="s">
        <v>16</v>
      </c>
      <c r="M16" s="17">
        <f>M14*M15</f>
        <v>0</v>
      </c>
      <c r="N16" s="13" t="s">
        <v>16</v>
      </c>
      <c r="O16" s="17">
        <f>O14*O15</f>
        <v>0</v>
      </c>
      <c r="P16" s="13" t="s">
        <v>16</v>
      </c>
      <c r="Q16" s="17">
        <f>+G13+I13+K13+M13+O13+Q13+G16+I16+K16+M16+O16</f>
        <v>0</v>
      </c>
      <c r="R16" s="15" t="s">
        <v>16</v>
      </c>
    </row>
    <row r="17" spans="1:18" ht="18" customHeight="1" thickTop="1" x14ac:dyDescent="0.15">
      <c r="A17" s="60" t="s">
        <v>31</v>
      </c>
      <c r="B17" s="62"/>
      <c r="C17" s="64"/>
      <c r="D17" s="62">
        <f t="shared" ref="D17" si="3">B17+C17</f>
        <v>0</v>
      </c>
      <c r="E17" s="71">
        <f>ROUNDUP(($Q$16+$Q$24)*0.06/1000,3)+ROUNDUP($Q$20*0.11/1000,3)+'パン (バターロール)'!E17:E18</f>
        <v>0</v>
      </c>
      <c r="F17" s="45">
        <f t="shared" ref="F17" si="4">D17-E17</f>
        <v>0</v>
      </c>
      <c r="G17" s="68" t="s">
        <v>35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18" ht="18" customHeight="1" x14ac:dyDescent="0.15">
      <c r="A18" s="61"/>
      <c r="B18" s="63"/>
      <c r="C18" s="65"/>
      <c r="D18" s="63"/>
      <c r="E18" s="72"/>
      <c r="F18" s="46"/>
      <c r="G18" s="12">
        <v>40</v>
      </c>
      <c r="H18" s="13" t="s">
        <v>16</v>
      </c>
      <c r="I18" s="14">
        <v>50</v>
      </c>
      <c r="J18" s="13" t="s">
        <v>16</v>
      </c>
      <c r="K18" s="14">
        <v>60</v>
      </c>
      <c r="L18" s="13" t="s">
        <v>16</v>
      </c>
      <c r="M18" s="14">
        <v>80</v>
      </c>
      <c r="N18" s="13" t="s">
        <v>16</v>
      </c>
      <c r="O18" s="14"/>
      <c r="P18" s="13" t="s">
        <v>16</v>
      </c>
      <c r="Q18" s="66" t="s">
        <v>29</v>
      </c>
      <c r="R18" s="67"/>
    </row>
    <row r="19" spans="1:18" ht="18" customHeight="1" x14ac:dyDescent="0.15">
      <c r="A19" s="60" t="s">
        <v>32</v>
      </c>
      <c r="B19" s="62"/>
      <c r="C19" s="64"/>
      <c r="D19" s="62">
        <f t="shared" ref="D19" si="5">B19+C19</f>
        <v>0</v>
      </c>
      <c r="E19" s="71">
        <f>+E17+'パン (バターロール)'!E19:E20</f>
        <v>0</v>
      </c>
      <c r="F19" s="45">
        <f t="shared" ref="F19" si="6">D19-E19</f>
        <v>0</v>
      </c>
      <c r="G19" s="12"/>
      <c r="H19" s="13" t="s">
        <v>17</v>
      </c>
      <c r="I19" s="14"/>
      <c r="J19" s="13" t="s">
        <v>17</v>
      </c>
      <c r="K19" s="14"/>
      <c r="L19" s="13" t="s">
        <v>17</v>
      </c>
      <c r="M19" s="14"/>
      <c r="N19" s="13" t="s">
        <v>17</v>
      </c>
      <c r="O19" s="14"/>
      <c r="P19" s="13" t="s">
        <v>17</v>
      </c>
      <c r="Q19" s="14">
        <f>+G19+I19+K19+M19</f>
        <v>0</v>
      </c>
      <c r="R19" s="15" t="s">
        <v>17</v>
      </c>
    </row>
    <row r="20" spans="1:18" ht="18" customHeight="1" thickBot="1" x14ac:dyDescent="0.2">
      <c r="A20" s="61"/>
      <c r="B20" s="63"/>
      <c r="C20" s="65"/>
      <c r="D20" s="63"/>
      <c r="E20" s="72"/>
      <c r="F20" s="46"/>
      <c r="G20" s="34">
        <f>G18*G19</f>
        <v>0</v>
      </c>
      <c r="H20" s="5" t="s">
        <v>16</v>
      </c>
      <c r="I20" s="35">
        <f>I18*I19</f>
        <v>0</v>
      </c>
      <c r="J20" s="5" t="s">
        <v>16</v>
      </c>
      <c r="K20" s="35">
        <f>K18*K19</f>
        <v>0</v>
      </c>
      <c r="L20" s="5" t="s">
        <v>16</v>
      </c>
      <c r="M20" s="35">
        <f>M18*M19</f>
        <v>0</v>
      </c>
      <c r="N20" s="5" t="s">
        <v>16</v>
      </c>
      <c r="O20" s="35">
        <f>O18*O19</f>
        <v>0</v>
      </c>
      <c r="P20" s="5" t="s">
        <v>16</v>
      </c>
      <c r="Q20" s="35">
        <f>+G20+I20+K20+M20</f>
        <v>0</v>
      </c>
      <c r="R20" s="36" t="s">
        <v>16</v>
      </c>
    </row>
    <row r="21" spans="1:18" ht="18" customHeight="1" thickTop="1" x14ac:dyDescent="0.15">
      <c r="A21" s="60" t="s">
        <v>34</v>
      </c>
      <c r="B21" s="62"/>
      <c r="C21" s="64"/>
      <c r="D21" s="62">
        <f t="shared" ref="D21" si="7">B21+C21</f>
        <v>0</v>
      </c>
      <c r="E21" s="62">
        <f>ROUNDUP($Q$24*0.03/1000,3)+ROUNDUP($Q$16*0.02/1000,3)+'パン (バターロール)'!E21:E22</f>
        <v>0</v>
      </c>
      <c r="F21" s="45">
        <f t="shared" ref="F21" si="8">D21-E21</f>
        <v>0</v>
      </c>
      <c r="G21" s="68" t="s">
        <v>30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</row>
    <row r="22" spans="1:18" ht="18" customHeight="1" x14ac:dyDescent="0.15">
      <c r="A22" s="61"/>
      <c r="B22" s="63"/>
      <c r="C22" s="65"/>
      <c r="D22" s="63"/>
      <c r="E22" s="63"/>
      <c r="F22" s="46"/>
      <c r="G22" s="19">
        <v>40</v>
      </c>
      <c r="H22" s="13" t="s">
        <v>16</v>
      </c>
      <c r="I22" s="20">
        <v>50</v>
      </c>
      <c r="J22" s="13" t="s">
        <v>16</v>
      </c>
      <c r="K22" s="20">
        <v>60</v>
      </c>
      <c r="L22" s="13" t="s">
        <v>16</v>
      </c>
      <c r="M22" s="20">
        <v>80</v>
      </c>
      <c r="N22" s="13" t="s">
        <v>16</v>
      </c>
      <c r="O22" s="14"/>
      <c r="P22" s="14"/>
      <c r="Q22" s="66" t="s">
        <v>29</v>
      </c>
      <c r="R22" s="67"/>
    </row>
    <row r="23" spans="1:18" ht="18" customHeight="1" x14ac:dyDescent="0.15">
      <c r="A23" s="60" t="s">
        <v>42</v>
      </c>
      <c r="B23" s="62"/>
      <c r="C23" s="64"/>
      <c r="D23" s="62">
        <f>+'パン (バターロール)'!D23:D24</f>
        <v>0</v>
      </c>
      <c r="E23" s="62">
        <f>+'パン (バターロール)'!E23:E24</f>
        <v>0</v>
      </c>
      <c r="F23" s="45">
        <f t="shared" ref="F23" si="9">D23-E23</f>
        <v>0</v>
      </c>
      <c r="G23" s="12"/>
      <c r="H23" s="13" t="s">
        <v>17</v>
      </c>
      <c r="I23" s="14"/>
      <c r="J23" s="13" t="s">
        <v>17</v>
      </c>
      <c r="K23" s="14"/>
      <c r="L23" s="13" t="s">
        <v>17</v>
      </c>
      <c r="M23" s="14"/>
      <c r="N23" s="13" t="s">
        <v>17</v>
      </c>
      <c r="O23" s="14"/>
      <c r="P23" s="14"/>
      <c r="Q23" s="14">
        <f>G23+I23+K23+M23</f>
        <v>0</v>
      </c>
      <c r="R23" s="15" t="s">
        <v>17</v>
      </c>
    </row>
    <row r="24" spans="1:18" ht="18" customHeight="1" thickBot="1" x14ac:dyDescent="0.2">
      <c r="A24" s="61"/>
      <c r="B24" s="63"/>
      <c r="C24" s="65"/>
      <c r="D24" s="63"/>
      <c r="E24" s="63"/>
      <c r="F24" s="46"/>
      <c r="G24" s="44">
        <f>G22*G23</f>
        <v>0</v>
      </c>
      <c r="H24" s="22" t="s">
        <v>16</v>
      </c>
      <c r="I24" s="23">
        <f>I22*I23</f>
        <v>0</v>
      </c>
      <c r="J24" s="22" t="s">
        <v>16</v>
      </c>
      <c r="K24" s="23">
        <f>K22*K23</f>
        <v>0</v>
      </c>
      <c r="L24" s="22" t="s">
        <v>16</v>
      </c>
      <c r="M24" s="23">
        <f>M22*M23</f>
        <v>0</v>
      </c>
      <c r="N24" s="22" t="s">
        <v>16</v>
      </c>
      <c r="O24" s="24"/>
      <c r="P24" s="24"/>
      <c r="Q24" s="23">
        <f>G24+I24+K24+M24</f>
        <v>0</v>
      </c>
      <c r="R24" s="25" t="s">
        <v>16</v>
      </c>
    </row>
    <row r="25" spans="1:18" ht="18" customHeight="1" thickTop="1" x14ac:dyDescent="0.15">
      <c r="A25" s="60"/>
      <c r="B25" s="62"/>
      <c r="C25" s="64"/>
      <c r="D25" s="62"/>
      <c r="E25" s="62"/>
      <c r="F25" s="45"/>
      <c r="G25" t="s">
        <v>33</v>
      </c>
      <c r="R25" s="37"/>
    </row>
    <row r="26" spans="1:18" ht="18" customHeight="1" x14ac:dyDescent="0.15">
      <c r="A26" s="61"/>
      <c r="B26" s="63"/>
      <c r="C26" s="65"/>
      <c r="D26" s="63"/>
      <c r="E26" s="63"/>
      <c r="F26" s="46"/>
      <c r="R26" s="37"/>
    </row>
    <row r="27" spans="1:18" ht="18" customHeight="1" x14ac:dyDescent="0.15">
      <c r="A27" s="76"/>
      <c r="B27" s="77"/>
      <c r="C27" s="77"/>
      <c r="D27" s="77"/>
      <c r="E27" s="77"/>
      <c r="F27" s="73"/>
      <c r="R27" s="37"/>
    </row>
    <row r="28" spans="1:18" ht="18" customHeight="1" x14ac:dyDescent="0.15">
      <c r="A28" s="52"/>
      <c r="B28" s="78"/>
      <c r="C28" s="78"/>
      <c r="D28" s="78"/>
      <c r="E28" s="78"/>
      <c r="F28" s="75"/>
      <c r="R28" s="37"/>
    </row>
    <row r="29" spans="1:18" ht="18" customHeight="1" x14ac:dyDescent="0.15">
      <c r="A29" s="76"/>
      <c r="B29" s="77"/>
      <c r="C29" s="77"/>
      <c r="D29" s="77"/>
      <c r="E29" s="77"/>
      <c r="F29" s="73"/>
      <c r="R29" s="37"/>
    </row>
    <row r="30" spans="1:18" ht="18" customHeight="1" thickBot="1" x14ac:dyDescent="0.2">
      <c r="A30" s="79"/>
      <c r="B30" s="80"/>
      <c r="C30" s="80"/>
      <c r="D30" s="80"/>
      <c r="E30" s="80"/>
      <c r="F30" s="7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</row>
  </sheetData>
  <mergeCells count="73"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5:F26"/>
    <mergeCell ref="Q22:R22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5:A26"/>
    <mergeCell ref="B25:B26"/>
    <mergeCell ref="G21:R21"/>
    <mergeCell ref="A17:A18"/>
    <mergeCell ref="B17:B18"/>
    <mergeCell ref="C17:C18"/>
    <mergeCell ref="D17:D18"/>
    <mergeCell ref="E17:E18"/>
    <mergeCell ref="F17:F18"/>
    <mergeCell ref="Q18:R18"/>
    <mergeCell ref="A19:A20"/>
    <mergeCell ref="B19:B20"/>
    <mergeCell ref="C19:C20"/>
    <mergeCell ref="D19:D20"/>
    <mergeCell ref="E19:E20"/>
    <mergeCell ref="F19:F20"/>
    <mergeCell ref="F15:F16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Q14:R14"/>
    <mergeCell ref="G17:R17"/>
    <mergeCell ref="F11:F12"/>
    <mergeCell ref="A1:R1"/>
    <mergeCell ref="E2:F2"/>
    <mergeCell ref="L2:P2"/>
    <mergeCell ref="Q2:R2"/>
    <mergeCell ref="A9:A10"/>
    <mergeCell ref="B9:D9"/>
    <mergeCell ref="G9:R9"/>
    <mergeCell ref="G10:R10"/>
    <mergeCell ref="A11:A12"/>
    <mergeCell ref="B11:B12"/>
    <mergeCell ref="C11:C12"/>
    <mergeCell ref="D11:D12"/>
    <mergeCell ref="E11:E12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O3" sqref="O3"/>
    </sheetView>
  </sheetViews>
  <sheetFormatPr defaultRowHeight="13.5" x14ac:dyDescent="0.15"/>
  <cols>
    <col min="1" max="6" width="10.625" customWidth="1"/>
    <col min="7" max="7" width="9.625" customWidth="1"/>
    <col min="8" max="8" width="2.625" customWidth="1"/>
    <col min="9" max="9" width="9.625" customWidth="1"/>
    <col min="10" max="10" width="2.625" customWidth="1"/>
    <col min="11" max="11" width="9.625" customWidth="1"/>
    <col min="12" max="12" width="2.625" customWidth="1"/>
    <col min="13" max="13" width="9.625" customWidth="1"/>
    <col min="14" max="14" width="2.625" customWidth="1"/>
    <col min="15" max="15" width="9.625" customWidth="1"/>
    <col min="16" max="16" width="2.625" customWidth="1"/>
    <col min="17" max="17" width="11.125" customWidth="1"/>
    <col min="18" max="18" width="2.625" customWidth="1"/>
  </cols>
  <sheetData>
    <row r="1" spans="1:18" ht="21" x14ac:dyDescent="0.15">
      <c r="A1" s="91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33"/>
      <c r="N1" s="33"/>
      <c r="O1" s="33"/>
      <c r="P1" s="33"/>
      <c r="Q1" s="84" t="s">
        <v>0</v>
      </c>
      <c r="R1" s="84"/>
    </row>
    <row r="2" spans="1:18" ht="18" customHeight="1" x14ac:dyDescent="0.15">
      <c r="E2" s="49"/>
      <c r="F2" s="49"/>
      <c r="O2" s="50" t="s">
        <v>43</v>
      </c>
      <c r="P2" s="50"/>
      <c r="Q2" s="50"/>
      <c r="R2" s="50"/>
    </row>
    <row r="3" spans="1:18" ht="18" customHeight="1" x14ac:dyDescent="0.15">
      <c r="A3" s="1" t="s">
        <v>1</v>
      </c>
    </row>
    <row r="4" spans="1:18" ht="18" customHeight="1" x14ac:dyDescent="0.15"/>
    <row r="5" spans="1:18" ht="18" customHeight="1" x14ac:dyDescent="0.15">
      <c r="G5" s="1" t="s">
        <v>2</v>
      </c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8" ht="18" customHeight="1" x14ac:dyDescent="0.15">
      <c r="G6" s="2" t="s">
        <v>3</v>
      </c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8" ht="18" customHeight="1" x14ac:dyDescent="0.15">
      <c r="G7" s="2" t="s">
        <v>4</v>
      </c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8" ht="14.25" thickBot="1" x14ac:dyDescent="0.2"/>
    <row r="9" spans="1:18" ht="18" customHeight="1" thickBot="1" x14ac:dyDescent="0.2">
      <c r="A9" s="51" t="s">
        <v>5</v>
      </c>
      <c r="B9" s="53" t="s">
        <v>6</v>
      </c>
      <c r="C9" s="54"/>
      <c r="D9" s="55"/>
      <c r="E9" s="3" t="s">
        <v>7</v>
      </c>
      <c r="F9" s="4" t="s">
        <v>8</v>
      </c>
      <c r="G9" s="86" t="s">
        <v>9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1:18" ht="18" customHeight="1" thickTop="1" thickBot="1" x14ac:dyDescent="0.2">
      <c r="A10" s="85"/>
      <c r="B10" s="5" t="s">
        <v>10</v>
      </c>
      <c r="C10" s="5" t="s">
        <v>11</v>
      </c>
      <c r="D10" s="5" t="s">
        <v>12</v>
      </c>
      <c r="E10" s="6" t="s">
        <v>13</v>
      </c>
      <c r="F10" s="7" t="s">
        <v>14</v>
      </c>
      <c r="G10" s="88" t="s">
        <v>15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</row>
    <row r="11" spans="1:18" ht="18" customHeight="1" thickTop="1" x14ac:dyDescent="0.15">
      <c r="A11" s="96" t="s">
        <v>39</v>
      </c>
      <c r="B11" s="81"/>
      <c r="C11" s="101"/>
      <c r="D11" s="98">
        <f>B11+C11</f>
        <v>0</v>
      </c>
      <c r="E11" s="81">
        <f>Q16/1000+Q23/1000</f>
        <v>0</v>
      </c>
      <c r="F11" s="93">
        <f>D11-E11</f>
        <v>0</v>
      </c>
      <c r="G11" s="8">
        <v>60</v>
      </c>
      <c r="H11" s="9" t="s">
        <v>16</v>
      </c>
      <c r="I11" s="10">
        <v>70</v>
      </c>
      <c r="J11" s="9" t="s">
        <v>16</v>
      </c>
      <c r="K11" s="10">
        <v>80</v>
      </c>
      <c r="L11" s="9" t="s">
        <v>16</v>
      </c>
      <c r="M11" s="10">
        <v>90</v>
      </c>
      <c r="N11" s="9" t="s">
        <v>16</v>
      </c>
      <c r="O11" s="10">
        <v>100</v>
      </c>
      <c r="P11" s="9" t="s">
        <v>16</v>
      </c>
      <c r="Q11" s="10">
        <v>110</v>
      </c>
      <c r="R11" s="11" t="s">
        <v>16</v>
      </c>
    </row>
    <row r="12" spans="1:18" ht="18" customHeight="1" x14ac:dyDescent="0.15">
      <c r="A12" s="97"/>
      <c r="B12" s="82"/>
      <c r="C12" s="102"/>
      <c r="D12" s="99"/>
      <c r="E12" s="82"/>
      <c r="F12" s="94"/>
      <c r="G12" s="12"/>
      <c r="H12" s="13" t="s">
        <v>17</v>
      </c>
      <c r="I12" s="14"/>
      <c r="J12" s="13" t="s">
        <v>17</v>
      </c>
      <c r="K12" s="14"/>
      <c r="L12" s="13" t="s">
        <v>17</v>
      </c>
      <c r="M12" s="14"/>
      <c r="N12" s="13" t="s">
        <v>17</v>
      </c>
      <c r="O12" s="14"/>
      <c r="P12" s="13" t="s">
        <v>17</v>
      </c>
      <c r="Q12" s="14"/>
      <c r="R12" s="15" t="s">
        <v>17</v>
      </c>
    </row>
    <row r="13" spans="1:18" ht="18" customHeight="1" x14ac:dyDescent="0.15">
      <c r="A13" s="97"/>
      <c r="B13" s="82"/>
      <c r="C13" s="102"/>
      <c r="D13" s="99"/>
      <c r="E13" s="82"/>
      <c r="F13" s="94"/>
      <c r="G13" s="16">
        <f>G11*G12</f>
        <v>0</v>
      </c>
      <c r="H13" s="13" t="s">
        <v>18</v>
      </c>
      <c r="I13" s="17">
        <f>I11*I12</f>
        <v>0</v>
      </c>
      <c r="J13" s="13" t="s">
        <v>18</v>
      </c>
      <c r="K13" s="17">
        <f>K11*K12</f>
        <v>0</v>
      </c>
      <c r="L13" s="13" t="s">
        <v>18</v>
      </c>
      <c r="M13" s="17">
        <f>M11*M12</f>
        <v>0</v>
      </c>
      <c r="N13" s="13" t="s">
        <v>18</v>
      </c>
      <c r="O13" s="17">
        <f>O11*O12</f>
        <v>0</v>
      </c>
      <c r="P13" s="13" t="s">
        <v>18</v>
      </c>
      <c r="Q13" s="17">
        <f>Q11*Q12</f>
        <v>0</v>
      </c>
      <c r="R13" s="15" t="s">
        <v>18</v>
      </c>
    </row>
    <row r="14" spans="1:18" ht="18" customHeight="1" x14ac:dyDescent="0.15">
      <c r="A14" s="18" t="s">
        <v>19</v>
      </c>
      <c r="B14" s="82"/>
      <c r="C14" s="102"/>
      <c r="D14" s="99"/>
      <c r="E14" s="82"/>
      <c r="F14" s="94"/>
      <c r="G14" s="19">
        <v>120</v>
      </c>
      <c r="H14" s="13" t="s">
        <v>20</v>
      </c>
      <c r="I14" s="20">
        <v>130</v>
      </c>
      <c r="J14" s="13" t="s">
        <v>20</v>
      </c>
      <c r="K14" s="20"/>
      <c r="L14" s="13" t="s">
        <v>20</v>
      </c>
      <c r="M14" s="20"/>
      <c r="N14" s="13" t="s">
        <v>20</v>
      </c>
      <c r="O14" s="20"/>
      <c r="P14" s="13" t="s">
        <v>20</v>
      </c>
      <c r="Q14" s="66" t="s">
        <v>21</v>
      </c>
      <c r="R14" s="67"/>
    </row>
    <row r="15" spans="1:18" ht="18" customHeight="1" x14ac:dyDescent="0.15">
      <c r="A15" s="60" t="s">
        <v>40</v>
      </c>
      <c r="B15" s="82"/>
      <c r="C15" s="102"/>
      <c r="D15" s="99"/>
      <c r="E15" s="82"/>
      <c r="F15" s="94"/>
      <c r="G15" s="12"/>
      <c r="H15" s="13" t="s">
        <v>17</v>
      </c>
      <c r="I15" s="14"/>
      <c r="J15" s="13" t="s">
        <v>17</v>
      </c>
      <c r="K15" s="14"/>
      <c r="L15" s="13" t="s">
        <v>17</v>
      </c>
      <c r="M15" s="14"/>
      <c r="N15" s="13" t="s">
        <v>17</v>
      </c>
      <c r="O15" s="14"/>
      <c r="P15" s="13" t="s">
        <v>17</v>
      </c>
      <c r="Q15" s="14">
        <f>G12+I12+K12+M12+O12+Q12+G15+I15+K15+M15+O15</f>
        <v>0</v>
      </c>
      <c r="R15" s="15" t="s">
        <v>17</v>
      </c>
    </row>
    <row r="16" spans="1:18" ht="18" customHeight="1" thickBot="1" x14ac:dyDescent="0.2">
      <c r="A16" s="92"/>
      <c r="B16" s="83"/>
      <c r="C16" s="103"/>
      <c r="D16" s="100"/>
      <c r="E16" s="83"/>
      <c r="F16" s="95"/>
      <c r="G16" s="21">
        <f>G14*G15</f>
        <v>0</v>
      </c>
      <c r="H16" s="22" t="s">
        <v>16</v>
      </c>
      <c r="I16" s="23">
        <f>I14*I15</f>
        <v>0</v>
      </c>
      <c r="J16" s="22" t="s">
        <v>16</v>
      </c>
      <c r="K16" s="23">
        <f>K14*K15</f>
        <v>0</v>
      </c>
      <c r="L16" s="22" t="s">
        <v>16</v>
      </c>
      <c r="M16" s="23">
        <f>M14*M15</f>
        <v>0</v>
      </c>
      <c r="N16" s="22" t="s">
        <v>16</v>
      </c>
      <c r="O16" s="23">
        <f>O14*O15</f>
        <v>0</v>
      </c>
      <c r="P16" s="22" t="s">
        <v>16</v>
      </c>
      <c r="Q16" s="24">
        <f>G13+I13+K13+M13+O13+Q13+G16+I16+K16+M16+O16</f>
        <v>0</v>
      </c>
      <c r="R16" s="25" t="s">
        <v>16</v>
      </c>
    </row>
    <row r="17" spans="1:18" ht="18" customHeight="1" thickTop="1" thickBot="1" x14ac:dyDescent="0.2">
      <c r="A17" s="26"/>
      <c r="B17" s="27"/>
      <c r="C17" s="27"/>
      <c r="D17" s="28"/>
      <c r="E17" s="28"/>
      <c r="F17" s="29"/>
      <c r="G17" s="88" t="s">
        <v>22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90"/>
    </row>
    <row r="18" spans="1:18" ht="18" customHeight="1" thickTop="1" x14ac:dyDescent="0.15">
      <c r="A18" s="96" t="s">
        <v>23</v>
      </c>
      <c r="B18" s="81"/>
      <c r="C18" s="101"/>
      <c r="D18" s="98">
        <f>B18+C18</f>
        <v>0</v>
      </c>
      <c r="E18" s="81">
        <f>Q23/1000*0.1</f>
        <v>0</v>
      </c>
      <c r="F18" s="93">
        <f>D18-E18</f>
        <v>0</v>
      </c>
      <c r="G18" s="8">
        <v>60</v>
      </c>
      <c r="H18" s="9" t="s">
        <v>16</v>
      </c>
      <c r="I18" s="10">
        <v>70</v>
      </c>
      <c r="J18" s="9" t="s">
        <v>16</v>
      </c>
      <c r="K18" s="10">
        <v>80</v>
      </c>
      <c r="L18" s="9" t="s">
        <v>16</v>
      </c>
      <c r="M18" s="10">
        <v>90</v>
      </c>
      <c r="N18" s="9" t="s">
        <v>16</v>
      </c>
      <c r="O18" s="10">
        <v>100</v>
      </c>
      <c r="P18" s="9" t="s">
        <v>16</v>
      </c>
      <c r="Q18" s="10">
        <v>110</v>
      </c>
      <c r="R18" s="11" t="s">
        <v>16</v>
      </c>
    </row>
    <row r="19" spans="1:18" ht="18" customHeight="1" x14ac:dyDescent="0.15">
      <c r="A19" s="97"/>
      <c r="B19" s="82"/>
      <c r="C19" s="102"/>
      <c r="D19" s="99"/>
      <c r="E19" s="82"/>
      <c r="F19" s="94"/>
      <c r="G19" s="12"/>
      <c r="H19" s="13" t="s">
        <v>17</v>
      </c>
      <c r="I19" s="14"/>
      <c r="J19" s="13" t="s">
        <v>17</v>
      </c>
      <c r="K19" s="14"/>
      <c r="L19" s="13" t="s">
        <v>17</v>
      </c>
      <c r="M19" s="14"/>
      <c r="N19" s="13" t="s">
        <v>17</v>
      </c>
      <c r="O19" s="14"/>
      <c r="P19" s="13" t="s">
        <v>17</v>
      </c>
      <c r="Q19" s="14"/>
      <c r="R19" s="15" t="s">
        <v>17</v>
      </c>
    </row>
    <row r="20" spans="1:18" ht="18" customHeight="1" x14ac:dyDescent="0.15">
      <c r="A20" s="97"/>
      <c r="B20" s="82"/>
      <c r="C20" s="102"/>
      <c r="D20" s="99"/>
      <c r="E20" s="82"/>
      <c r="F20" s="94"/>
      <c r="G20" s="16">
        <f>G18*G19</f>
        <v>0</v>
      </c>
      <c r="H20" s="13" t="s">
        <v>18</v>
      </c>
      <c r="I20" s="17">
        <f>I18*I19</f>
        <v>0</v>
      </c>
      <c r="J20" s="13" t="s">
        <v>18</v>
      </c>
      <c r="K20" s="17">
        <f>K18*K19</f>
        <v>0</v>
      </c>
      <c r="L20" s="13" t="s">
        <v>18</v>
      </c>
      <c r="M20" s="17">
        <f>M18*M19</f>
        <v>0</v>
      </c>
      <c r="N20" s="13" t="s">
        <v>18</v>
      </c>
      <c r="O20" s="17">
        <f>O18*O19</f>
        <v>0</v>
      </c>
      <c r="P20" s="13" t="s">
        <v>18</v>
      </c>
      <c r="Q20" s="17">
        <f>Q18*Q19</f>
        <v>0</v>
      </c>
      <c r="R20" s="15" t="s">
        <v>18</v>
      </c>
    </row>
    <row r="21" spans="1:18" ht="18" customHeight="1" x14ac:dyDescent="0.15">
      <c r="A21" s="18" t="s">
        <v>19</v>
      </c>
      <c r="B21" s="82"/>
      <c r="C21" s="102"/>
      <c r="D21" s="99"/>
      <c r="E21" s="82"/>
      <c r="F21" s="94"/>
      <c r="G21" s="19">
        <v>120</v>
      </c>
      <c r="H21" s="13" t="s">
        <v>20</v>
      </c>
      <c r="I21" s="20">
        <v>130</v>
      </c>
      <c r="J21" s="13" t="s">
        <v>20</v>
      </c>
      <c r="K21" s="20"/>
      <c r="L21" s="13" t="s">
        <v>20</v>
      </c>
      <c r="M21" s="20"/>
      <c r="N21" s="13" t="s">
        <v>20</v>
      </c>
      <c r="O21" s="20"/>
      <c r="P21" s="13" t="s">
        <v>20</v>
      </c>
      <c r="Q21" s="66" t="s">
        <v>21</v>
      </c>
      <c r="R21" s="67"/>
    </row>
    <row r="22" spans="1:18" ht="18" customHeight="1" x14ac:dyDescent="0.15">
      <c r="A22" s="60" t="s">
        <v>24</v>
      </c>
      <c r="B22" s="82"/>
      <c r="C22" s="102"/>
      <c r="D22" s="99"/>
      <c r="E22" s="82"/>
      <c r="F22" s="94"/>
      <c r="G22" s="12"/>
      <c r="H22" s="13" t="s">
        <v>17</v>
      </c>
      <c r="I22" s="14"/>
      <c r="J22" s="13" t="s">
        <v>17</v>
      </c>
      <c r="K22" s="14"/>
      <c r="L22" s="13" t="s">
        <v>17</v>
      </c>
      <c r="M22" s="14"/>
      <c r="N22" s="13" t="s">
        <v>17</v>
      </c>
      <c r="O22" s="14"/>
      <c r="P22" s="13" t="s">
        <v>17</v>
      </c>
      <c r="Q22" s="14">
        <f>G19+I19+K19+M19+O19+Q19+G22+I22+K22+M22+O22</f>
        <v>0</v>
      </c>
      <c r="R22" s="15" t="s">
        <v>17</v>
      </c>
    </row>
    <row r="23" spans="1:18" ht="18" customHeight="1" thickBot="1" x14ac:dyDescent="0.2">
      <c r="A23" s="92"/>
      <c r="B23" s="83"/>
      <c r="C23" s="103"/>
      <c r="D23" s="100"/>
      <c r="E23" s="83"/>
      <c r="F23" s="95"/>
      <c r="G23" s="21">
        <f>G21*G22</f>
        <v>0</v>
      </c>
      <c r="H23" s="22" t="s">
        <v>18</v>
      </c>
      <c r="I23" s="23">
        <f>I21*I22</f>
        <v>0</v>
      </c>
      <c r="J23" s="22" t="s">
        <v>18</v>
      </c>
      <c r="K23" s="23">
        <f>K21*K22</f>
        <v>0</v>
      </c>
      <c r="L23" s="22" t="s">
        <v>18</v>
      </c>
      <c r="M23" s="23">
        <f>M21*M22</f>
        <v>0</v>
      </c>
      <c r="N23" s="22" t="s">
        <v>18</v>
      </c>
      <c r="O23" s="23">
        <f>O21*O22</f>
        <v>0</v>
      </c>
      <c r="P23" s="22" t="s">
        <v>18</v>
      </c>
      <c r="Q23" s="24">
        <f>G20+I20+K20+M20+O20+Q20+G23+I23+K23+M23+O23</f>
        <v>0</v>
      </c>
      <c r="R23" s="25" t="s">
        <v>18</v>
      </c>
    </row>
    <row r="24" spans="1:18" ht="18" customHeight="1" thickTop="1" thickBot="1" x14ac:dyDescent="0.2">
      <c r="A24" s="30"/>
      <c r="B24" s="27"/>
      <c r="C24" s="27"/>
      <c r="D24" s="28"/>
      <c r="E24" s="31"/>
      <c r="F24" s="32"/>
      <c r="G24" s="88" t="s">
        <v>15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</row>
    <row r="25" spans="1:18" ht="18" customHeight="1" thickTop="1" x14ac:dyDescent="0.15">
      <c r="A25" s="96"/>
      <c r="B25" s="81"/>
      <c r="C25" s="101"/>
      <c r="D25" s="98">
        <f>B25+C25</f>
        <v>0</v>
      </c>
      <c r="E25" s="81">
        <f>Q30/1000+Q37/1000</f>
        <v>0</v>
      </c>
      <c r="F25" s="93">
        <f>D25-E25</f>
        <v>0</v>
      </c>
      <c r="G25" s="8">
        <v>60</v>
      </c>
      <c r="H25" s="9" t="s">
        <v>16</v>
      </c>
      <c r="I25" s="10">
        <v>70</v>
      </c>
      <c r="J25" s="9" t="s">
        <v>16</v>
      </c>
      <c r="K25" s="10">
        <v>80</v>
      </c>
      <c r="L25" s="9" t="s">
        <v>16</v>
      </c>
      <c r="M25" s="10">
        <v>90</v>
      </c>
      <c r="N25" s="9" t="s">
        <v>16</v>
      </c>
      <c r="O25" s="10">
        <v>100</v>
      </c>
      <c r="P25" s="9" t="s">
        <v>16</v>
      </c>
      <c r="Q25" s="10">
        <v>110</v>
      </c>
      <c r="R25" s="11" t="s">
        <v>16</v>
      </c>
    </row>
    <row r="26" spans="1:18" ht="18" customHeight="1" x14ac:dyDescent="0.15">
      <c r="A26" s="97"/>
      <c r="B26" s="82"/>
      <c r="C26" s="102"/>
      <c r="D26" s="99"/>
      <c r="E26" s="82"/>
      <c r="F26" s="94"/>
      <c r="G26" s="12"/>
      <c r="H26" s="13" t="s">
        <v>17</v>
      </c>
      <c r="I26" s="14"/>
      <c r="J26" s="13" t="s">
        <v>17</v>
      </c>
      <c r="K26" s="14"/>
      <c r="L26" s="13" t="s">
        <v>17</v>
      </c>
      <c r="M26" s="14"/>
      <c r="N26" s="13" t="s">
        <v>17</v>
      </c>
      <c r="O26" s="14"/>
      <c r="P26" s="13" t="s">
        <v>17</v>
      </c>
      <c r="Q26" s="14"/>
      <c r="R26" s="15" t="s">
        <v>17</v>
      </c>
    </row>
    <row r="27" spans="1:18" ht="18" customHeight="1" x14ac:dyDescent="0.15">
      <c r="A27" s="97"/>
      <c r="B27" s="82"/>
      <c r="C27" s="102"/>
      <c r="D27" s="99"/>
      <c r="E27" s="82"/>
      <c r="F27" s="94"/>
      <c r="G27" s="16">
        <f>G25*G26</f>
        <v>0</v>
      </c>
      <c r="H27" s="13" t="s">
        <v>18</v>
      </c>
      <c r="I27" s="17">
        <f>I25*I26</f>
        <v>0</v>
      </c>
      <c r="J27" s="13" t="s">
        <v>18</v>
      </c>
      <c r="K27" s="17">
        <f>K25*K26</f>
        <v>0</v>
      </c>
      <c r="L27" s="13" t="s">
        <v>18</v>
      </c>
      <c r="M27" s="17">
        <f>M25*M26</f>
        <v>0</v>
      </c>
      <c r="N27" s="13" t="s">
        <v>18</v>
      </c>
      <c r="O27" s="17">
        <f>O25*O26</f>
        <v>0</v>
      </c>
      <c r="P27" s="13" t="s">
        <v>18</v>
      </c>
      <c r="Q27" s="17">
        <f>Q25*Q26</f>
        <v>0</v>
      </c>
      <c r="R27" s="15" t="s">
        <v>18</v>
      </c>
    </row>
    <row r="28" spans="1:18" ht="18" customHeight="1" x14ac:dyDescent="0.15">
      <c r="A28" s="18"/>
      <c r="B28" s="82"/>
      <c r="C28" s="102"/>
      <c r="D28" s="99"/>
      <c r="E28" s="82"/>
      <c r="F28" s="94"/>
      <c r="G28" s="19">
        <v>120</v>
      </c>
      <c r="H28" s="13" t="s">
        <v>20</v>
      </c>
      <c r="I28" s="20">
        <v>130</v>
      </c>
      <c r="J28" s="13" t="s">
        <v>20</v>
      </c>
      <c r="K28" s="20"/>
      <c r="L28" s="13" t="s">
        <v>20</v>
      </c>
      <c r="M28" s="20"/>
      <c r="N28" s="13" t="s">
        <v>20</v>
      </c>
      <c r="O28" s="20"/>
      <c r="P28" s="13" t="s">
        <v>20</v>
      </c>
      <c r="Q28" s="66" t="s">
        <v>21</v>
      </c>
      <c r="R28" s="67"/>
    </row>
    <row r="29" spans="1:18" ht="18" customHeight="1" x14ac:dyDescent="0.15">
      <c r="A29" s="60"/>
      <c r="B29" s="82"/>
      <c r="C29" s="102"/>
      <c r="D29" s="99"/>
      <c r="E29" s="82"/>
      <c r="F29" s="94"/>
      <c r="G29" s="12"/>
      <c r="H29" s="13" t="s">
        <v>17</v>
      </c>
      <c r="I29" s="14"/>
      <c r="J29" s="13" t="s">
        <v>17</v>
      </c>
      <c r="K29" s="14"/>
      <c r="L29" s="13" t="s">
        <v>17</v>
      </c>
      <c r="M29" s="14"/>
      <c r="N29" s="13" t="s">
        <v>17</v>
      </c>
      <c r="O29" s="14"/>
      <c r="P29" s="13" t="s">
        <v>17</v>
      </c>
      <c r="Q29" s="14">
        <f>G26+I26+K26+M26+O26+Q26+G29+I29+K29+M29+O29</f>
        <v>0</v>
      </c>
      <c r="R29" s="15" t="s">
        <v>17</v>
      </c>
    </row>
    <row r="30" spans="1:18" ht="18" customHeight="1" thickBot="1" x14ac:dyDescent="0.2">
      <c r="A30" s="104"/>
      <c r="B30" s="83"/>
      <c r="C30" s="103"/>
      <c r="D30" s="100"/>
      <c r="E30" s="83"/>
      <c r="F30" s="95"/>
      <c r="G30" s="21">
        <f>G28*G29</f>
        <v>0</v>
      </c>
      <c r="H30" s="22" t="s">
        <v>16</v>
      </c>
      <c r="I30" s="23">
        <f>I28*I29</f>
        <v>0</v>
      </c>
      <c r="J30" s="22" t="s">
        <v>16</v>
      </c>
      <c r="K30" s="23">
        <f>K28*K29</f>
        <v>0</v>
      </c>
      <c r="L30" s="22" t="s">
        <v>16</v>
      </c>
      <c r="M30" s="23">
        <f>M28*M29</f>
        <v>0</v>
      </c>
      <c r="N30" s="22" t="s">
        <v>16</v>
      </c>
      <c r="O30" s="23">
        <f>O28*O29</f>
        <v>0</v>
      </c>
      <c r="P30" s="22" t="s">
        <v>16</v>
      </c>
      <c r="Q30" s="24">
        <f>G27+I27+K27+M27+O27+Q27+G30+I30+K30+M30+O30</f>
        <v>0</v>
      </c>
      <c r="R30" s="25" t="s">
        <v>16</v>
      </c>
    </row>
  </sheetData>
  <mergeCells count="37">
    <mergeCell ref="B11:B16"/>
    <mergeCell ref="C11:C16"/>
    <mergeCell ref="D11:D16"/>
    <mergeCell ref="G24:R24"/>
    <mergeCell ref="A25:A27"/>
    <mergeCell ref="B25:B30"/>
    <mergeCell ref="C25:C30"/>
    <mergeCell ref="D25:D30"/>
    <mergeCell ref="E25:E30"/>
    <mergeCell ref="F25:F30"/>
    <mergeCell ref="Q28:R28"/>
    <mergeCell ref="A29:A30"/>
    <mergeCell ref="G17:R17"/>
    <mergeCell ref="A18:A20"/>
    <mergeCell ref="B18:B23"/>
    <mergeCell ref="C18:C23"/>
    <mergeCell ref="D18:D23"/>
    <mergeCell ref="E18:E23"/>
    <mergeCell ref="F18:F23"/>
    <mergeCell ref="Q21:R21"/>
    <mergeCell ref="A22:A23"/>
    <mergeCell ref="E11:E16"/>
    <mergeCell ref="E2:F2"/>
    <mergeCell ref="Q1:R1"/>
    <mergeCell ref="A9:A10"/>
    <mergeCell ref="B9:D9"/>
    <mergeCell ref="G9:R9"/>
    <mergeCell ref="G10:R10"/>
    <mergeCell ref="H5:Q5"/>
    <mergeCell ref="H6:Q6"/>
    <mergeCell ref="H7:Q7"/>
    <mergeCell ref="A1:L1"/>
    <mergeCell ref="O2:R2"/>
    <mergeCell ref="Q14:R14"/>
    <mergeCell ref="A15:A16"/>
    <mergeCell ref="F11:F16"/>
    <mergeCell ref="A11:A13"/>
  </mergeCells>
  <phoneticPr fontId="2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パン (バターロール)</vt:lpstr>
      <vt:lpstr>パン</vt:lpstr>
      <vt:lpstr>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CL21 煤田</cp:lastModifiedBy>
  <cp:lastPrinted>2019-04-03T02:28:45Z</cp:lastPrinted>
  <dcterms:created xsi:type="dcterms:W3CDTF">2012-05-24T01:19:29Z</dcterms:created>
  <dcterms:modified xsi:type="dcterms:W3CDTF">2019-12-12T05:43:52Z</dcterms:modified>
</cp:coreProperties>
</file>